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КанБайкал\270924 ТК 1\"/>
    </mc:Choice>
  </mc:AlternateContent>
  <xr:revisionPtr revIDLastSave="0" documentId="13_ncr:1_{1A5B4DB2-7F79-4326-8901-12678282B174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3.1.1А" sheetId="2" r:id="rId1"/>
    <sheet name="3.1.2А" sheetId="6" r:id="rId2"/>
  </sheets>
  <externalReferences>
    <externalReference r:id="rId3"/>
  </externalReferences>
  <definedNames>
    <definedName name="_xlnm.Print_Area" localSheetId="0">'3.1.1А'!$A$1:$I$58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F49" i="2"/>
  <c r="F48" i="2"/>
  <c r="F50" i="2"/>
  <c r="F54" i="2"/>
  <c r="F56" i="2" s="1"/>
  <c r="H53" i="2"/>
  <c r="H54" i="2" s="1"/>
  <c r="H56" i="2" s="1"/>
  <c r="H52" i="2"/>
  <c r="F46" i="2"/>
  <c r="H45" i="2"/>
  <c r="A45" i="2"/>
  <c r="H44" i="2"/>
  <c r="H46" i="2" s="1"/>
  <c r="F43" i="2"/>
  <c r="F47" i="2" s="1"/>
  <c r="H42" i="2"/>
  <c r="H41" i="2"/>
  <c r="H40" i="2"/>
  <c r="H39" i="2"/>
  <c r="H38" i="2"/>
  <c r="H36" i="2"/>
  <c r="H35" i="2"/>
  <c r="H34" i="2"/>
  <c r="H33" i="2"/>
  <c r="H32" i="2"/>
  <c r="H31" i="2"/>
  <c r="H30" i="2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29" i="2"/>
  <c r="H43" i="2" s="1"/>
  <c r="H47" i="2" s="1"/>
  <c r="F27" i="2"/>
  <c r="H26" i="2"/>
  <c r="H25" i="2"/>
  <c r="H24" i="2"/>
  <c r="H23" i="2"/>
  <c r="A23" i="2"/>
  <c r="A24" i="2" s="1"/>
  <c r="A25" i="2" s="1"/>
  <c r="A26" i="2" s="1"/>
  <c r="H22" i="2"/>
  <c r="H27" i="2" s="1"/>
  <c r="F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H5" i="2"/>
  <c r="H21" i="2" s="1"/>
  <c r="H49" i="2" l="1"/>
  <c r="F28" i="2"/>
  <c r="H48" i="2"/>
  <c r="H28" i="2"/>
  <c r="H50" i="2" l="1"/>
  <c r="H55" i="2" s="1"/>
  <c r="F55" i="2"/>
  <c r="H6" i="6"/>
  <c r="J5" i="6" l="1"/>
  <c r="J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  <author>leskov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Заполняется Заказчиком наименование,  номенклатура и количество б/у КПП, местонахождение</t>
        </r>
      </text>
    </comment>
    <comment ref="H28" authorId="1" shapeId="0" xr:uid="{00000000-0006-0000-0000-000002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54" authorId="1" shapeId="0" xr:uid="{00000000-0006-0000-0000-000003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55" authorId="1" shapeId="0" xr:uid="{00000000-0006-0000-0000-000004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56" authorId="1" shapeId="0" xr:uid="{00000000-0006-0000-0000-000005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</commentList>
</comments>
</file>

<file path=xl/sharedStrings.xml><?xml version="1.0" encoding="utf-8"?>
<sst xmlns="http://schemas.openxmlformats.org/spreadsheetml/2006/main" count="244" uniqueCount="55">
  <si>
    <t>3х16</t>
  </si>
  <si>
    <t>Марка кабеля</t>
  </si>
  <si>
    <t>Сечение</t>
  </si>
  <si>
    <t>Материал ТПЖ</t>
  </si>
  <si>
    <t>Медь</t>
  </si>
  <si>
    <t>Х</t>
  </si>
  <si>
    <t>подпись, печать</t>
  </si>
  <si>
    <t>ИТОГО:</t>
  </si>
  <si>
    <t>Указать</t>
  </si>
  <si>
    <t>Длина, м</t>
  </si>
  <si>
    <t xml:space="preserve">Указать </t>
  </si>
  <si>
    <t>Нормативный документ (ТУ, ГОСТ)</t>
  </si>
  <si>
    <t>Характеристики изделия</t>
  </si>
  <si>
    <t>Цена изделия без НДС; руб/м</t>
  </si>
  <si>
    <t>Стоимость без НДС; руб</t>
  </si>
  <si>
    <t>Местонахождение</t>
  </si>
  <si>
    <t>(Фамилия И.О.)</t>
  </si>
  <si>
    <t>230 освинцован.</t>
  </si>
  <si>
    <t>130 полиэтилен</t>
  </si>
  <si>
    <t>Полное наименование изделия (кабеля нефтепогружные для УЭПН)</t>
  </si>
  <si>
    <t>120 полиэтилен</t>
  </si>
  <si>
    <t>Цена без НДС; руб/м</t>
  </si>
  <si>
    <t xml:space="preserve">Должность </t>
  </si>
  <si>
    <t>№ п/п</t>
  </si>
  <si>
    <r>
      <t>1. материал ТПЖ: медь;
2. термостойкость: не ниже 130 ⁰С;
3. номинальное напряжение 4 кВ;
4. число и номинальное сечение жил: 3х16 мм2;
5. двухслойная изоляция: 1сл. РМПЭВП, 2 сл. РМПЭВП;
6. общая оболочка: БСППЭ с заполнением межжильного пространства ; 
7. подушка: лента из нетканого полотна;
8. бороня: из стальной нержавеющей ленты (Бк)</t>
    </r>
    <r>
      <rPr>
        <i/>
        <sz val="10"/>
        <rFont val="Times New Roman"/>
        <family val="1"/>
        <charset val="204"/>
      </rPr>
      <t>;</t>
    </r>
    <r>
      <rPr>
        <sz val="10"/>
        <rFont val="Times New Roman"/>
        <family val="1"/>
        <charset val="204"/>
      </rPr>
      <t xml:space="preserve">
9. частота: 70 Гц;
10. исполнение: плоское.</t>
    </r>
  </si>
  <si>
    <t>125 полиэтилен</t>
  </si>
  <si>
    <t>3х13</t>
  </si>
  <si>
    <t>230 полиэтилен</t>
  </si>
  <si>
    <t>Таблица 3.1.1А</t>
  </si>
  <si>
    <t xml:space="preserve">Унтыгейское месторождение, ООО "КанБайкал", Тюменская область, Ханты-Мансийский Автономный Округ-Югра, Сургутский район, район пос. Угут. </t>
  </si>
  <si>
    <t xml:space="preserve">Западно-Малобалыкское месторождение, ООО "КанБайкал" Тюменская область, Ханты-Мансийский Автономный Округ-Югра, 619 км Федеральной автодороги Тюмень-Сургут, район пос. Сентябрьский. </t>
  </si>
  <si>
    <t>ИТОГО Унтыгейское месторождение:</t>
  </si>
  <si>
    <r>
      <t>Покупка в 2024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ООО "КанБайкал"</t>
    </r>
  </si>
  <si>
    <t>№ кабельного барабана</t>
  </si>
  <si>
    <t>Ориентировочные физические объемы поставки; м</t>
  </si>
  <si>
    <t>Стоимость без НДС, руб.</t>
  </si>
  <si>
    <t>ИТОГО Западно-Малобалыкское месторождение:</t>
  </si>
  <si>
    <t>ИТОГО по ООО "КанБайкал":</t>
  </si>
  <si>
    <t>Таблица 3.1.2А</t>
  </si>
  <si>
    <r>
      <t>Поставка в 2024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для установок погружных электронасосов в адрес Заказчика ООО "КанБайкал" взамен б/у кабельно-проводниковой продукции, указанной в Таблице 3.1.1А</t>
    </r>
  </si>
  <si>
    <t>НП-228</t>
  </si>
  <si>
    <t>00137</t>
  </si>
  <si>
    <t>Номера барабанов</t>
  </si>
  <si>
    <t>Ориентировочные физические объемы реализации; тн</t>
  </si>
  <si>
    <t>Цена без НДС; руб/тн</t>
  </si>
  <si>
    <t>Стоимость принимаемого кабеля Б/У без НДС, руб.</t>
  </si>
  <si>
    <t>Скрап 120-130</t>
  </si>
  <si>
    <t>ИТОГО по ООО "КанБайкал" кабель б/у, м:</t>
  </si>
  <si>
    <t>ИТОГО по ООО "КанБайкал" скрап б/у, тн:</t>
  </si>
  <si>
    <t>ИТОГО полиэтилен:</t>
  </si>
  <si>
    <t>ИТОГО полиэтилен по ООО "КанБайкал":</t>
  </si>
  <si>
    <t>ИТОГО освинцованный:</t>
  </si>
  <si>
    <t>ИТОГО освинцованный по ООО "КанБайкал":</t>
  </si>
  <si>
    <t>Приложение 3.1.А</t>
  </si>
  <si>
    <t>Приложение 3.1А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</si>
</sst>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00"/>
  </numFmts>
  <fonts count="45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39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166" fontId="25" fillId="0" borderId="0" xfId="0" applyNumberFormat="1" applyFont="1" applyAlignment="1">
      <alignment horizontal="center" vertical="center" wrapText="1"/>
    </xf>
    <xf numFmtId="4" fontId="40" fillId="0" borderId="2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4" fontId="40" fillId="0" borderId="18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right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27" fillId="0" borderId="24" xfId="0" applyNumberFormat="1" applyFont="1" applyFill="1" applyBorder="1" applyAlignment="1">
      <alignment horizontal="center" vertical="center" wrapText="1"/>
    </xf>
    <xf numFmtId="167" fontId="31" fillId="0" borderId="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166" fontId="25" fillId="0" borderId="0" xfId="0" applyNumberFormat="1" applyFont="1" applyFill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 wrapText="1"/>
    </xf>
    <xf numFmtId="3" fontId="35" fillId="0" borderId="24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vertical="center" wrapText="1"/>
    </xf>
    <xf numFmtId="4" fontId="35" fillId="0" borderId="24" xfId="0" applyNumberFormat="1" applyFont="1" applyFill="1" applyBorder="1" applyAlignment="1">
      <alignment horizontal="center" vertical="center" wrapText="1"/>
    </xf>
    <xf numFmtId="3" fontId="30" fillId="0" borderId="19" xfId="0" applyNumberFormat="1" applyFont="1" applyFill="1" applyBorder="1" applyAlignment="1">
      <alignment horizontal="center" vertical="center" wrapText="1"/>
    </xf>
    <xf numFmtId="3" fontId="30" fillId="0" borderId="27" xfId="0" applyNumberFormat="1" applyFont="1" applyFill="1" applyBorder="1" applyAlignment="1">
      <alignment horizontal="center" vertical="center" wrapText="1"/>
    </xf>
    <xf numFmtId="3" fontId="37" fillId="0" borderId="24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24" borderId="2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68" fontId="37" fillId="0" borderId="24" xfId="0" applyNumberFormat="1" applyFont="1" applyFill="1" applyBorder="1" applyAlignment="1">
      <alignment horizontal="center" vertical="center" wrapText="1"/>
    </xf>
    <xf numFmtId="166" fontId="37" fillId="0" borderId="24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68" fontId="30" fillId="0" borderId="3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4" fontId="36" fillId="0" borderId="33" xfId="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168" fontId="30" fillId="0" borderId="24" xfId="0" applyNumberFormat="1" applyFont="1" applyFill="1" applyBorder="1" applyAlignment="1">
      <alignment horizontal="center" vertical="center" wrapText="1"/>
    </xf>
    <xf numFmtId="4" fontId="40" fillId="0" borderId="14" xfId="0" applyNumberFormat="1" applyFont="1" applyFill="1" applyBorder="1" applyAlignment="1">
      <alignment horizontal="center" vertical="center" wrapText="1"/>
    </xf>
    <xf numFmtId="4" fontId="36" fillId="0" borderId="24" xfId="0" applyNumberFormat="1" applyFont="1" applyFill="1" applyBorder="1" applyAlignment="1">
      <alignment horizontal="center" vertical="center" wrapText="1"/>
    </xf>
    <xf numFmtId="3" fontId="30" fillId="0" borderId="33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4" fontId="40" fillId="0" borderId="42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3" fontId="37" fillId="0" borderId="12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center" vertical="center" wrapText="1"/>
    </xf>
    <xf numFmtId="4" fontId="37" fillId="0" borderId="12" xfId="0" applyNumberFormat="1" applyFont="1" applyFill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3" fontId="37" fillId="0" borderId="31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center" vertical="center" wrapText="1"/>
    </xf>
    <xf numFmtId="4" fontId="37" fillId="0" borderId="31" xfId="0" applyNumberFormat="1" applyFont="1" applyFill="1" applyBorder="1" applyAlignment="1">
      <alignment horizontal="center" vertical="center" wrapText="1"/>
    </xf>
    <xf numFmtId="3" fontId="37" fillId="0" borderId="34" xfId="0" applyNumberFormat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4" fontId="37" fillId="0" borderId="48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3" fontId="30" fillId="0" borderId="31" xfId="0" applyNumberFormat="1" applyFont="1" applyFill="1" applyBorder="1" applyAlignment="1">
      <alignment horizontal="center" vertical="center" wrapText="1"/>
    </xf>
    <xf numFmtId="4" fontId="36" fillId="0" borderId="31" xfId="0" applyNumberFormat="1" applyFont="1" applyFill="1" applyBorder="1" applyAlignment="1">
      <alignment horizontal="center" vertical="center" wrapText="1"/>
    </xf>
    <xf numFmtId="3" fontId="37" fillId="0" borderId="19" xfId="0" applyNumberFormat="1" applyFont="1" applyFill="1" applyBorder="1" applyAlignment="1">
      <alignment horizontal="center" vertical="center" wrapText="1"/>
    </xf>
    <xf numFmtId="4" fontId="37" fillId="0" borderId="18" xfId="0" applyNumberFormat="1" applyFont="1" applyFill="1" applyBorder="1" applyAlignment="1">
      <alignment horizontal="center" vertical="center" wrapText="1"/>
    </xf>
    <xf numFmtId="4" fontId="37" fillId="0" borderId="19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right" vertical="center"/>
    </xf>
    <xf numFmtId="0" fontId="25" fillId="0" borderId="17" xfId="0" applyFont="1" applyFill="1" applyBorder="1" applyAlignment="1">
      <alignment horizontal="left" vertical="center" wrapText="1"/>
    </xf>
    <xf numFmtId="0" fontId="30" fillId="0" borderId="4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166" fontId="28" fillId="0" borderId="0" xfId="0" applyNumberFormat="1" applyFont="1" applyAlignment="1">
      <alignment horizontal="center" vertical="top" wrapText="1"/>
    </xf>
    <xf numFmtId="166" fontId="25" fillId="0" borderId="18" xfId="0" applyNumberFormat="1" applyFont="1" applyBorder="1" applyAlignment="1">
      <alignment horizontal="center" wrapText="1"/>
    </xf>
    <xf numFmtId="166" fontId="25" fillId="0" borderId="32" xfId="0" applyNumberFormat="1" applyFont="1" applyFill="1" applyBorder="1" applyAlignment="1">
      <alignment horizontal="left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right" vertical="center" wrapText="1"/>
    </xf>
    <xf numFmtId="0" fontId="37" fillId="0" borderId="14" xfId="0" applyFont="1" applyFill="1" applyBorder="1" applyAlignment="1">
      <alignment horizontal="right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167" fontId="25" fillId="0" borderId="17" xfId="0" applyNumberFormat="1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23" xfId="0" applyFont="1" applyBorder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p/Desktop/&#1088;&#1091;&#1082;&#1086;&#1074;&#1086;&#1076;&#1089;&#1090;&#1074;&#1072;%20&#1088;&#1077;&#1075;&#1083;&#1072;&#1084;&#1077;&#1085;&#1090;&#1099;/1%20&#1056;&#1045;&#1050;&#1054;&#1052;&#1045;&#1053;&#1044;&#1040;&#1062;&#1048;&#1048;%20&#1087;&#1086;%20&#1091;&#1095;&#1077;&#1090;&#1091;%20&#1082;&#1072;&#1073;&#1077;&#1083;&#1103;%2026092016/&#1089;&#1076;&#1072;&#1095;&#1072;%20&#1073;&#1088;&#1072;&#1082;&#1072;/2018/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zoomScale="87" zoomScaleNormal="87" zoomScaleSheetLayoutView="87" workbookViewId="0">
      <selection activeCell="J4" sqref="J4"/>
    </sheetView>
  </sheetViews>
  <sheetFormatPr defaultColWidth="9.1796875" defaultRowHeight="15.5" x14ac:dyDescent="0.35"/>
  <cols>
    <col min="1" max="1" width="7.7265625" style="1" customWidth="1"/>
    <col min="2" max="2" width="24.54296875" style="2" customWidth="1"/>
    <col min="3" max="3" width="13.1796875" style="2" customWidth="1"/>
    <col min="4" max="4" width="12.453125" style="2" customWidth="1"/>
    <col min="5" max="5" width="14.26953125" style="2" customWidth="1"/>
    <col min="6" max="6" width="21.1796875" style="2" customWidth="1"/>
    <col min="7" max="7" width="18" style="2" customWidth="1"/>
    <col min="8" max="8" width="20.453125" style="2" customWidth="1"/>
    <col min="9" max="9" width="37.7265625" style="2" customWidth="1"/>
    <col min="10" max="10" width="55.453125" style="1" customWidth="1"/>
    <col min="11" max="11" width="15.54296875" style="1" customWidth="1"/>
    <col min="12" max="16384" width="9.1796875" style="1"/>
  </cols>
  <sheetData>
    <row r="1" spans="1:9" ht="22.5" customHeight="1" x14ac:dyDescent="0.35">
      <c r="I1" s="101" t="s">
        <v>53</v>
      </c>
    </row>
    <row r="2" spans="1:9" ht="22.5" customHeight="1" x14ac:dyDescent="0.35">
      <c r="B2" s="4"/>
      <c r="C2" s="4"/>
      <c r="D2" s="4"/>
      <c r="E2" s="4"/>
      <c r="F2" s="4"/>
      <c r="G2" s="4"/>
      <c r="H2" s="4"/>
      <c r="I2" s="11" t="s">
        <v>28</v>
      </c>
    </row>
    <row r="3" spans="1:9" ht="36" customHeight="1" thickBot="1" x14ac:dyDescent="0.4">
      <c r="A3" s="102" t="s">
        <v>32</v>
      </c>
      <c r="B3" s="102"/>
      <c r="C3" s="102"/>
      <c r="D3" s="102"/>
      <c r="E3" s="102"/>
      <c r="F3" s="102"/>
      <c r="G3" s="102"/>
      <c r="H3" s="102"/>
      <c r="I3" s="102"/>
    </row>
    <row r="4" spans="1:9" ht="70.5" customHeight="1" thickBot="1" x14ac:dyDescent="0.4">
      <c r="A4" s="23" t="s">
        <v>23</v>
      </c>
      <c r="B4" s="16" t="s">
        <v>1</v>
      </c>
      <c r="C4" s="17" t="s">
        <v>3</v>
      </c>
      <c r="D4" s="17" t="s">
        <v>2</v>
      </c>
      <c r="E4" s="18" t="s">
        <v>33</v>
      </c>
      <c r="F4" s="42" t="s">
        <v>34</v>
      </c>
      <c r="G4" s="43" t="s">
        <v>21</v>
      </c>
      <c r="H4" s="44" t="s">
        <v>35</v>
      </c>
      <c r="I4" s="19" t="s">
        <v>15</v>
      </c>
    </row>
    <row r="5" spans="1:9" ht="19.5" customHeight="1" x14ac:dyDescent="0.35">
      <c r="A5" s="21">
        <v>1</v>
      </c>
      <c r="B5" s="36" t="s">
        <v>18</v>
      </c>
      <c r="C5" s="8" t="s">
        <v>4</v>
      </c>
      <c r="D5" s="8" t="s">
        <v>0</v>
      </c>
      <c r="E5" s="37">
        <v>211666</v>
      </c>
      <c r="F5" s="78">
        <v>3021</v>
      </c>
      <c r="G5" s="15" t="s">
        <v>8</v>
      </c>
      <c r="H5" s="80" t="e">
        <f t="shared" ref="H5:H20" si="0">F5*G5</f>
        <v>#VALUE!</v>
      </c>
      <c r="I5" s="103" t="s">
        <v>29</v>
      </c>
    </row>
    <row r="6" spans="1:9" ht="19.5" customHeight="1" x14ac:dyDescent="0.35">
      <c r="A6" s="22">
        <f>A5+1</f>
        <v>2</v>
      </c>
      <c r="B6" s="36" t="s">
        <v>20</v>
      </c>
      <c r="C6" s="10" t="s">
        <v>4</v>
      </c>
      <c r="D6" s="8" t="s">
        <v>0</v>
      </c>
      <c r="E6" s="76">
        <v>213389</v>
      </c>
      <c r="F6" s="46">
        <v>917</v>
      </c>
      <c r="G6" s="13" t="s">
        <v>8</v>
      </c>
      <c r="H6" s="9" t="e">
        <f t="shared" si="0"/>
        <v>#VALUE!</v>
      </c>
      <c r="I6" s="104"/>
    </row>
    <row r="7" spans="1:9" ht="19.5" customHeight="1" x14ac:dyDescent="0.35">
      <c r="A7" s="22">
        <f t="shared" ref="A7:A20" si="1">A6+1</f>
        <v>3</v>
      </c>
      <c r="B7" s="36" t="s">
        <v>18</v>
      </c>
      <c r="C7" s="10" t="s">
        <v>4</v>
      </c>
      <c r="D7" s="8" t="s">
        <v>0</v>
      </c>
      <c r="E7" s="76">
        <v>213389</v>
      </c>
      <c r="F7" s="46">
        <v>2385</v>
      </c>
      <c r="G7" s="15" t="s">
        <v>8</v>
      </c>
      <c r="H7" s="9" t="e">
        <f t="shared" si="0"/>
        <v>#VALUE!</v>
      </c>
      <c r="I7" s="104"/>
    </row>
    <row r="8" spans="1:9" ht="19.5" customHeight="1" x14ac:dyDescent="0.35">
      <c r="A8" s="22">
        <f t="shared" si="1"/>
        <v>4</v>
      </c>
      <c r="B8" s="38" t="s">
        <v>18</v>
      </c>
      <c r="C8" s="10" t="s">
        <v>4</v>
      </c>
      <c r="D8" s="8" t="s">
        <v>0</v>
      </c>
      <c r="E8" s="76">
        <v>234316</v>
      </c>
      <c r="F8" s="46">
        <v>2965</v>
      </c>
      <c r="G8" s="13" t="s">
        <v>8</v>
      </c>
      <c r="H8" s="9" t="e">
        <f t="shared" si="0"/>
        <v>#VALUE!</v>
      </c>
      <c r="I8" s="104"/>
    </row>
    <row r="9" spans="1:9" ht="19.5" customHeight="1" x14ac:dyDescent="0.35">
      <c r="A9" s="22">
        <f t="shared" si="1"/>
        <v>5</v>
      </c>
      <c r="B9" s="38" t="s">
        <v>25</v>
      </c>
      <c r="C9" s="10" t="s">
        <v>4</v>
      </c>
      <c r="D9" s="8" t="s">
        <v>0</v>
      </c>
      <c r="E9" s="76">
        <v>12831</v>
      </c>
      <c r="F9" s="46">
        <v>172</v>
      </c>
      <c r="G9" s="13" t="s">
        <v>8</v>
      </c>
      <c r="H9" s="9" t="e">
        <f>F9*G9</f>
        <v>#VALUE!</v>
      </c>
      <c r="I9" s="104"/>
    </row>
    <row r="10" spans="1:9" ht="19.5" customHeight="1" x14ac:dyDescent="0.35">
      <c r="A10" s="22">
        <f t="shared" si="1"/>
        <v>6</v>
      </c>
      <c r="B10" s="36" t="s">
        <v>18</v>
      </c>
      <c r="C10" s="10" t="s">
        <v>4</v>
      </c>
      <c r="D10" s="8" t="s">
        <v>0</v>
      </c>
      <c r="E10" s="76">
        <v>12831</v>
      </c>
      <c r="F10" s="46">
        <v>2809</v>
      </c>
      <c r="G10" s="15" t="s">
        <v>8</v>
      </c>
      <c r="H10" s="9" t="e">
        <f t="shared" si="0"/>
        <v>#VALUE!</v>
      </c>
      <c r="I10" s="104"/>
    </row>
    <row r="11" spans="1:9" ht="19.5" customHeight="1" x14ac:dyDescent="0.35">
      <c r="A11" s="22">
        <f t="shared" si="1"/>
        <v>7</v>
      </c>
      <c r="B11" s="38" t="s">
        <v>18</v>
      </c>
      <c r="C11" s="10" t="s">
        <v>4</v>
      </c>
      <c r="D11" s="8" t="s">
        <v>0</v>
      </c>
      <c r="E11" s="76" t="s">
        <v>40</v>
      </c>
      <c r="F11" s="46">
        <v>3126</v>
      </c>
      <c r="G11" s="13" t="s">
        <v>8</v>
      </c>
      <c r="H11" s="9" t="e">
        <f t="shared" si="0"/>
        <v>#VALUE!</v>
      </c>
      <c r="I11" s="104"/>
    </row>
    <row r="12" spans="1:9" ht="19.5" customHeight="1" x14ac:dyDescent="0.35">
      <c r="A12" s="22">
        <f t="shared" si="1"/>
        <v>8</v>
      </c>
      <c r="B12" s="38" t="s">
        <v>18</v>
      </c>
      <c r="C12" s="10" t="s">
        <v>4</v>
      </c>
      <c r="D12" s="8" t="s">
        <v>0</v>
      </c>
      <c r="E12" s="76">
        <v>124600</v>
      </c>
      <c r="F12" s="46">
        <v>2611</v>
      </c>
      <c r="G12" s="13" t="s">
        <v>8</v>
      </c>
      <c r="H12" s="9" t="e">
        <f t="shared" si="0"/>
        <v>#VALUE!</v>
      </c>
      <c r="I12" s="104"/>
    </row>
    <row r="13" spans="1:9" ht="19.5" customHeight="1" x14ac:dyDescent="0.35">
      <c r="A13" s="22">
        <f t="shared" si="1"/>
        <v>9</v>
      </c>
      <c r="B13" s="38" t="s">
        <v>20</v>
      </c>
      <c r="C13" s="10" t="s">
        <v>4</v>
      </c>
      <c r="D13" s="8" t="s">
        <v>0</v>
      </c>
      <c r="E13" s="76">
        <v>124600</v>
      </c>
      <c r="F13" s="46">
        <v>306</v>
      </c>
      <c r="G13" s="13" t="s">
        <v>8</v>
      </c>
      <c r="H13" s="9" t="e">
        <f t="shared" si="0"/>
        <v>#VALUE!</v>
      </c>
      <c r="I13" s="104"/>
    </row>
    <row r="14" spans="1:9" ht="19.5" customHeight="1" x14ac:dyDescent="0.35">
      <c r="A14" s="22">
        <f t="shared" si="1"/>
        <v>10</v>
      </c>
      <c r="B14" s="38" t="s">
        <v>20</v>
      </c>
      <c r="C14" s="10" t="s">
        <v>4</v>
      </c>
      <c r="D14" s="8" t="s">
        <v>0</v>
      </c>
      <c r="E14" s="76">
        <v>232945</v>
      </c>
      <c r="F14" s="46">
        <v>914</v>
      </c>
      <c r="G14" s="13" t="s">
        <v>8</v>
      </c>
      <c r="H14" s="9" t="e">
        <f t="shared" si="0"/>
        <v>#VALUE!</v>
      </c>
      <c r="I14" s="104"/>
    </row>
    <row r="15" spans="1:9" ht="19.5" customHeight="1" x14ac:dyDescent="0.35">
      <c r="A15" s="22">
        <f t="shared" si="1"/>
        <v>11</v>
      </c>
      <c r="B15" s="38" t="s">
        <v>18</v>
      </c>
      <c r="C15" s="10" t="s">
        <v>4</v>
      </c>
      <c r="D15" s="8" t="s">
        <v>0</v>
      </c>
      <c r="E15" s="76">
        <v>232945</v>
      </c>
      <c r="F15" s="46">
        <v>2097</v>
      </c>
      <c r="G15" s="13" t="s">
        <v>8</v>
      </c>
      <c r="H15" s="9" t="e">
        <f t="shared" si="0"/>
        <v>#VALUE!</v>
      </c>
      <c r="I15" s="104"/>
    </row>
    <row r="16" spans="1:9" ht="19.5" customHeight="1" x14ac:dyDescent="0.35">
      <c r="A16" s="22">
        <f t="shared" si="1"/>
        <v>12</v>
      </c>
      <c r="B16" s="38" t="s">
        <v>20</v>
      </c>
      <c r="C16" s="10" t="s">
        <v>4</v>
      </c>
      <c r="D16" s="8" t="s">
        <v>0</v>
      </c>
      <c r="E16" s="76">
        <v>225301</v>
      </c>
      <c r="F16" s="46">
        <v>1442</v>
      </c>
      <c r="G16" s="13" t="s">
        <v>8</v>
      </c>
      <c r="H16" s="9" t="e">
        <f t="shared" si="0"/>
        <v>#VALUE!</v>
      </c>
      <c r="I16" s="104"/>
    </row>
    <row r="17" spans="1:9" ht="19.5" customHeight="1" x14ac:dyDescent="0.35">
      <c r="A17" s="22">
        <f t="shared" si="1"/>
        <v>13</v>
      </c>
      <c r="B17" s="38" t="s">
        <v>18</v>
      </c>
      <c r="C17" s="10" t="s">
        <v>4</v>
      </c>
      <c r="D17" s="8" t="s">
        <v>0</v>
      </c>
      <c r="E17" s="76">
        <v>225301</v>
      </c>
      <c r="F17" s="46">
        <v>1685</v>
      </c>
      <c r="G17" s="13" t="s">
        <v>8</v>
      </c>
      <c r="H17" s="9" t="e">
        <f t="shared" si="0"/>
        <v>#VALUE!</v>
      </c>
      <c r="I17" s="104"/>
    </row>
    <row r="18" spans="1:9" ht="19.5" customHeight="1" x14ac:dyDescent="0.35">
      <c r="A18" s="22">
        <f t="shared" si="1"/>
        <v>14</v>
      </c>
      <c r="B18" s="38" t="s">
        <v>20</v>
      </c>
      <c r="C18" s="10" t="s">
        <v>4</v>
      </c>
      <c r="D18" s="8" t="s">
        <v>0</v>
      </c>
      <c r="E18" s="76">
        <v>270023</v>
      </c>
      <c r="F18" s="46">
        <v>932</v>
      </c>
      <c r="G18" s="13" t="s">
        <v>8</v>
      </c>
      <c r="H18" s="9" t="e">
        <f t="shared" si="0"/>
        <v>#VALUE!</v>
      </c>
      <c r="I18" s="104"/>
    </row>
    <row r="19" spans="1:9" ht="19.5" customHeight="1" x14ac:dyDescent="0.35">
      <c r="A19" s="22">
        <f t="shared" si="1"/>
        <v>15</v>
      </c>
      <c r="B19" s="38" t="s">
        <v>18</v>
      </c>
      <c r="C19" s="10" t="s">
        <v>4</v>
      </c>
      <c r="D19" s="8" t="s">
        <v>0</v>
      </c>
      <c r="E19" s="76">
        <v>270023</v>
      </c>
      <c r="F19" s="46">
        <v>1988</v>
      </c>
      <c r="G19" s="13" t="s">
        <v>8</v>
      </c>
      <c r="H19" s="9" t="e">
        <f t="shared" si="0"/>
        <v>#VALUE!</v>
      </c>
      <c r="I19" s="104"/>
    </row>
    <row r="20" spans="1:9" ht="19.5" customHeight="1" x14ac:dyDescent="0.35">
      <c r="A20" s="69">
        <f t="shared" si="1"/>
        <v>16</v>
      </c>
      <c r="B20" s="70" t="s">
        <v>18</v>
      </c>
      <c r="C20" s="10" t="s">
        <v>4</v>
      </c>
      <c r="D20" s="55" t="s">
        <v>0</v>
      </c>
      <c r="E20" s="77">
        <v>241225</v>
      </c>
      <c r="F20" s="46">
        <v>3012</v>
      </c>
      <c r="G20" s="71" t="s">
        <v>8</v>
      </c>
      <c r="H20" s="60" t="e">
        <f t="shared" si="0"/>
        <v>#VALUE!</v>
      </c>
      <c r="I20" s="104"/>
    </row>
    <row r="21" spans="1:9" ht="19.5" customHeight="1" x14ac:dyDescent="0.35">
      <c r="A21" s="106" t="s">
        <v>49</v>
      </c>
      <c r="B21" s="107"/>
      <c r="C21" s="107"/>
      <c r="D21" s="107"/>
      <c r="E21" s="108"/>
      <c r="F21" s="81">
        <f>SUM(F5:F20)</f>
        <v>30382</v>
      </c>
      <c r="G21" s="82" t="s">
        <v>5</v>
      </c>
      <c r="H21" s="83" t="e">
        <f>SUM(H5:H20)</f>
        <v>#VALUE!</v>
      </c>
      <c r="I21" s="86" t="s">
        <v>5</v>
      </c>
    </row>
    <row r="22" spans="1:9" ht="19.5" customHeight="1" x14ac:dyDescent="0.35">
      <c r="A22" s="72">
        <v>17</v>
      </c>
      <c r="B22" s="36" t="s">
        <v>17</v>
      </c>
      <c r="C22" s="8" t="s">
        <v>4</v>
      </c>
      <c r="D22" s="8" t="s">
        <v>0</v>
      </c>
      <c r="E22" s="37">
        <v>502002</v>
      </c>
      <c r="F22" s="68">
        <v>2285</v>
      </c>
      <c r="G22" s="15" t="s">
        <v>8</v>
      </c>
      <c r="H22" s="9" t="e">
        <f t="shared" ref="H22:H26" si="2">F22*G22</f>
        <v>#VALUE!</v>
      </c>
      <c r="I22" s="105" t="s">
        <v>29</v>
      </c>
    </row>
    <row r="23" spans="1:9" ht="19.5" customHeight="1" x14ac:dyDescent="0.35">
      <c r="A23" s="22">
        <f t="shared" ref="A23:A26" si="3">A22+1</f>
        <v>18</v>
      </c>
      <c r="B23" s="36" t="s">
        <v>17</v>
      </c>
      <c r="C23" s="8" t="s">
        <v>4</v>
      </c>
      <c r="D23" s="8" t="s">
        <v>0</v>
      </c>
      <c r="E23" s="76">
        <v>119</v>
      </c>
      <c r="F23" s="46">
        <v>2432</v>
      </c>
      <c r="G23" s="15" t="s">
        <v>8</v>
      </c>
      <c r="H23" s="9" t="e">
        <f t="shared" si="2"/>
        <v>#VALUE!</v>
      </c>
      <c r="I23" s="104"/>
    </row>
    <row r="24" spans="1:9" ht="19.5" customHeight="1" x14ac:dyDescent="0.35">
      <c r="A24" s="22">
        <f t="shared" si="3"/>
        <v>19</v>
      </c>
      <c r="B24" s="36" t="s">
        <v>17</v>
      </c>
      <c r="C24" s="10" t="s">
        <v>4</v>
      </c>
      <c r="D24" s="8" t="s">
        <v>0</v>
      </c>
      <c r="E24" s="76">
        <v>517100</v>
      </c>
      <c r="F24" s="46">
        <v>2144</v>
      </c>
      <c r="G24" s="13" t="s">
        <v>8</v>
      </c>
      <c r="H24" s="9" t="e">
        <f>F24*G24</f>
        <v>#VALUE!</v>
      </c>
      <c r="I24" s="104"/>
    </row>
    <row r="25" spans="1:9" ht="19.5" customHeight="1" x14ac:dyDescent="0.35">
      <c r="A25" s="22">
        <f t="shared" si="3"/>
        <v>20</v>
      </c>
      <c r="B25" s="36" t="s">
        <v>17</v>
      </c>
      <c r="C25" s="10" t="s">
        <v>4</v>
      </c>
      <c r="D25" s="8" t="s">
        <v>0</v>
      </c>
      <c r="E25" s="76">
        <v>204602</v>
      </c>
      <c r="F25" s="46">
        <v>2100</v>
      </c>
      <c r="G25" s="13" t="s">
        <v>8</v>
      </c>
      <c r="H25" s="9" t="e">
        <f t="shared" si="2"/>
        <v>#VALUE!</v>
      </c>
      <c r="I25" s="104"/>
    </row>
    <row r="26" spans="1:9" ht="19.5" customHeight="1" x14ac:dyDescent="0.35">
      <c r="A26" s="69">
        <f t="shared" si="3"/>
        <v>21</v>
      </c>
      <c r="B26" s="54" t="s">
        <v>17</v>
      </c>
      <c r="C26" s="10" t="s">
        <v>4</v>
      </c>
      <c r="D26" s="55" t="s">
        <v>0</v>
      </c>
      <c r="E26" s="77">
        <v>236934</v>
      </c>
      <c r="F26" s="46">
        <v>2158</v>
      </c>
      <c r="G26" s="71" t="s">
        <v>8</v>
      </c>
      <c r="H26" s="60" t="e">
        <f t="shared" si="2"/>
        <v>#VALUE!</v>
      </c>
      <c r="I26" s="104"/>
    </row>
    <row r="27" spans="1:9" ht="19.5" customHeight="1" x14ac:dyDescent="0.35">
      <c r="A27" s="106" t="s">
        <v>51</v>
      </c>
      <c r="B27" s="107"/>
      <c r="C27" s="107"/>
      <c r="D27" s="107"/>
      <c r="E27" s="108"/>
      <c r="F27" s="81">
        <f>SUM(F22:F26)</f>
        <v>11119</v>
      </c>
      <c r="G27" s="82" t="s">
        <v>5</v>
      </c>
      <c r="H27" s="83" t="e">
        <f>SUM(H22:H26)</f>
        <v>#VALUE!</v>
      </c>
      <c r="I27" s="87" t="s">
        <v>5</v>
      </c>
    </row>
    <row r="28" spans="1:9" ht="18" customHeight="1" thickBot="1" x14ac:dyDescent="0.4">
      <c r="A28" s="114" t="s">
        <v>31</v>
      </c>
      <c r="B28" s="115"/>
      <c r="C28" s="115"/>
      <c r="D28" s="115"/>
      <c r="E28" s="115"/>
      <c r="F28" s="73">
        <f>F21+F27</f>
        <v>41501</v>
      </c>
      <c r="G28" s="74" t="s">
        <v>5</v>
      </c>
      <c r="H28" s="75" t="e">
        <f>H21+H27</f>
        <v>#VALUE!</v>
      </c>
      <c r="I28" s="79" t="s">
        <v>5</v>
      </c>
    </row>
    <row r="29" spans="1:9" ht="21.75" customHeight="1" x14ac:dyDescent="0.35">
      <c r="A29" s="21">
        <v>22</v>
      </c>
      <c r="B29" s="36" t="s">
        <v>18</v>
      </c>
      <c r="C29" s="8" t="s">
        <v>4</v>
      </c>
      <c r="D29" s="39" t="s">
        <v>0</v>
      </c>
      <c r="E29" s="37">
        <v>991011</v>
      </c>
      <c r="F29" s="45">
        <v>3403</v>
      </c>
      <c r="G29" s="15" t="s">
        <v>8</v>
      </c>
      <c r="H29" s="9" t="e">
        <f t="shared" ref="H29:H42" si="4">F29*G29</f>
        <v>#VALUE!</v>
      </c>
      <c r="I29" s="103" t="s">
        <v>30</v>
      </c>
    </row>
    <row r="30" spans="1:9" ht="21.75" customHeight="1" x14ac:dyDescent="0.35">
      <c r="A30" s="22">
        <f>A29+1</f>
        <v>23</v>
      </c>
      <c r="B30" s="36" t="s">
        <v>18</v>
      </c>
      <c r="C30" s="8" t="s">
        <v>4</v>
      </c>
      <c r="D30" s="8" t="s">
        <v>0</v>
      </c>
      <c r="E30" s="76">
        <v>235663</v>
      </c>
      <c r="F30" s="46">
        <v>3191</v>
      </c>
      <c r="G30" s="13" t="s">
        <v>8</v>
      </c>
      <c r="H30" s="9" t="e">
        <f t="shared" si="4"/>
        <v>#VALUE!</v>
      </c>
      <c r="I30" s="104"/>
    </row>
    <row r="31" spans="1:9" ht="21.75" customHeight="1" x14ac:dyDescent="0.35">
      <c r="A31" s="22">
        <f t="shared" ref="A31:A42" si="5">A30+1</f>
        <v>24</v>
      </c>
      <c r="B31" s="36" t="s">
        <v>18</v>
      </c>
      <c r="C31" s="8" t="s">
        <v>4</v>
      </c>
      <c r="D31" s="8" t="s">
        <v>0</v>
      </c>
      <c r="E31" s="76">
        <v>236941</v>
      </c>
      <c r="F31" s="46">
        <v>2865</v>
      </c>
      <c r="G31" s="13" t="s">
        <v>8</v>
      </c>
      <c r="H31" s="9" t="e">
        <f t="shared" si="4"/>
        <v>#VALUE!</v>
      </c>
      <c r="I31" s="104"/>
    </row>
    <row r="32" spans="1:9" ht="21.75" customHeight="1" x14ac:dyDescent="0.35">
      <c r="A32" s="22">
        <f t="shared" si="5"/>
        <v>25</v>
      </c>
      <c r="B32" s="36" t="s">
        <v>20</v>
      </c>
      <c r="C32" s="8" t="s">
        <v>4</v>
      </c>
      <c r="D32" s="8" t="s">
        <v>0</v>
      </c>
      <c r="E32" s="76">
        <v>236941</v>
      </c>
      <c r="F32" s="46">
        <v>262</v>
      </c>
      <c r="G32" s="13" t="s">
        <v>8</v>
      </c>
      <c r="H32" s="9" t="e">
        <f t="shared" si="4"/>
        <v>#VALUE!</v>
      </c>
      <c r="I32" s="104"/>
    </row>
    <row r="33" spans="1:9" ht="21.75" customHeight="1" x14ac:dyDescent="0.35">
      <c r="A33" s="22">
        <f t="shared" si="5"/>
        <v>26</v>
      </c>
      <c r="B33" s="36" t="s">
        <v>20</v>
      </c>
      <c r="C33" s="8" t="s">
        <v>4</v>
      </c>
      <c r="D33" s="8" t="s">
        <v>0</v>
      </c>
      <c r="E33" s="76">
        <v>222961</v>
      </c>
      <c r="F33" s="46">
        <v>1082</v>
      </c>
      <c r="G33" s="15" t="s">
        <v>8</v>
      </c>
      <c r="H33" s="9" t="e">
        <f t="shared" si="4"/>
        <v>#VALUE!</v>
      </c>
      <c r="I33" s="104"/>
    </row>
    <row r="34" spans="1:9" ht="21.75" customHeight="1" x14ac:dyDescent="0.35">
      <c r="A34" s="22">
        <f t="shared" si="5"/>
        <v>27</v>
      </c>
      <c r="B34" s="36" t="s">
        <v>18</v>
      </c>
      <c r="C34" s="8" t="s">
        <v>4</v>
      </c>
      <c r="D34" s="8" t="s">
        <v>0</v>
      </c>
      <c r="E34" s="76">
        <v>222961</v>
      </c>
      <c r="F34" s="46">
        <v>1945</v>
      </c>
      <c r="G34" s="15" t="s">
        <v>8</v>
      </c>
      <c r="H34" s="9" t="e">
        <f t="shared" si="4"/>
        <v>#VALUE!</v>
      </c>
      <c r="I34" s="104"/>
    </row>
    <row r="35" spans="1:9" ht="21.75" customHeight="1" x14ac:dyDescent="0.35">
      <c r="A35" s="22">
        <f t="shared" si="5"/>
        <v>28</v>
      </c>
      <c r="B35" s="36" t="s">
        <v>18</v>
      </c>
      <c r="C35" s="8" t="s">
        <v>4</v>
      </c>
      <c r="D35" s="8" t="s">
        <v>0</v>
      </c>
      <c r="E35" s="76">
        <v>238</v>
      </c>
      <c r="F35" s="46">
        <v>1814</v>
      </c>
      <c r="G35" s="13" t="s">
        <v>8</v>
      </c>
      <c r="H35" s="9" t="e">
        <f t="shared" si="4"/>
        <v>#VALUE!</v>
      </c>
      <c r="I35" s="104"/>
    </row>
    <row r="36" spans="1:9" ht="21.75" customHeight="1" x14ac:dyDescent="0.35">
      <c r="A36" s="22">
        <f t="shared" si="5"/>
        <v>29</v>
      </c>
      <c r="B36" s="38" t="s">
        <v>20</v>
      </c>
      <c r="C36" s="8" t="s">
        <v>4</v>
      </c>
      <c r="D36" s="8" t="s">
        <v>0</v>
      </c>
      <c r="E36" s="76">
        <v>238</v>
      </c>
      <c r="F36" s="46">
        <v>1113</v>
      </c>
      <c r="G36" s="13" t="s">
        <v>8</v>
      </c>
      <c r="H36" s="9" t="e">
        <f t="shared" si="4"/>
        <v>#VALUE!</v>
      </c>
      <c r="I36" s="104"/>
    </row>
    <row r="37" spans="1:9" ht="21.75" customHeight="1" x14ac:dyDescent="0.35">
      <c r="A37" s="22">
        <f t="shared" si="5"/>
        <v>30</v>
      </c>
      <c r="B37" s="38" t="s">
        <v>20</v>
      </c>
      <c r="C37" s="8" t="s">
        <v>4</v>
      </c>
      <c r="D37" s="8" t="s">
        <v>0</v>
      </c>
      <c r="E37" s="76">
        <v>106815</v>
      </c>
      <c r="F37" s="46">
        <v>1</v>
      </c>
      <c r="G37" s="13" t="s">
        <v>8</v>
      </c>
      <c r="H37" s="9" t="e">
        <f>F37*G37</f>
        <v>#VALUE!</v>
      </c>
      <c r="I37" s="104"/>
    </row>
    <row r="38" spans="1:9" ht="21.75" customHeight="1" x14ac:dyDescent="0.35">
      <c r="A38" s="22">
        <f t="shared" si="5"/>
        <v>31</v>
      </c>
      <c r="B38" s="36" t="s">
        <v>18</v>
      </c>
      <c r="C38" s="8" t="s">
        <v>4</v>
      </c>
      <c r="D38" s="8" t="s">
        <v>0</v>
      </c>
      <c r="E38" s="76">
        <v>106815</v>
      </c>
      <c r="F38" s="46">
        <v>2335</v>
      </c>
      <c r="G38" s="15" t="s">
        <v>8</v>
      </c>
      <c r="H38" s="9" t="e">
        <f t="shared" si="4"/>
        <v>#VALUE!</v>
      </c>
      <c r="I38" s="104"/>
    </row>
    <row r="39" spans="1:9" ht="21.75" customHeight="1" x14ac:dyDescent="0.35">
      <c r="A39" s="22">
        <f t="shared" si="5"/>
        <v>32</v>
      </c>
      <c r="B39" s="36" t="s">
        <v>18</v>
      </c>
      <c r="C39" s="8" t="s">
        <v>4</v>
      </c>
      <c r="D39" s="8" t="s">
        <v>0</v>
      </c>
      <c r="E39" s="76">
        <v>5814</v>
      </c>
      <c r="F39" s="46">
        <v>3193</v>
      </c>
      <c r="G39" s="15" t="s">
        <v>8</v>
      </c>
      <c r="H39" s="9" t="e">
        <f t="shared" si="4"/>
        <v>#VALUE!</v>
      </c>
      <c r="I39" s="104"/>
    </row>
    <row r="40" spans="1:9" ht="21.75" customHeight="1" x14ac:dyDescent="0.35">
      <c r="A40" s="22">
        <f t="shared" si="5"/>
        <v>33</v>
      </c>
      <c r="B40" s="36" t="s">
        <v>18</v>
      </c>
      <c r="C40" s="8" t="s">
        <v>4</v>
      </c>
      <c r="D40" s="8" t="s">
        <v>0</v>
      </c>
      <c r="E40" s="76">
        <v>171624</v>
      </c>
      <c r="F40" s="46">
        <v>2531</v>
      </c>
      <c r="G40" s="15" t="s">
        <v>8</v>
      </c>
      <c r="H40" s="9" t="e">
        <f t="shared" si="4"/>
        <v>#VALUE!</v>
      </c>
      <c r="I40" s="104"/>
    </row>
    <row r="41" spans="1:9" ht="21.75" customHeight="1" x14ac:dyDescent="0.35">
      <c r="A41" s="22">
        <f t="shared" si="5"/>
        <v>34</v>
      </c>
      <c r="B41" s="36" t="s">
        <v>18</v>
      </c>
      <c r="C41" s="8" t="s">
        <v>4</v>
      </c>
      <c r="D41" s="8" t="s">
        <v>0</v>
      </c>
      <c r="E41" s="76" t="s">
        <v>41</v>
      </c>
      <c r="F41" s="46">
        <v>3144</v>
      </c>
      <c r="G41" s="15" t="s">
        <v>8</v>
      </c>
      <c r="H41" s="9" t="e">
        <f t="shared" si="4"/>
        <v>#VALUE!</v>
      </c>
      <c r="I41" s="104"/>
    </row>
    <row r="42" spans="1:9" ht="21.75" customHeight="1" x14ac:dyDescent="0.35">
      <c r="A42" s="22">
        <f t="shared" si="5"/>
        <v>35</v>
      </c>
      <c r="B42" s="54" t="s">
        <v>18</v>
      </c>
      <c r="C42" s="55" t="s">
        <v>4</v>
      </c>
      <c r="D42" s="55" t="s">
        <v>0</v>
      </c>
      <c r="E42" s="77">
        <v>6915</v>
      </c>
      <c r="F42" s="46">
        <v>3143</v>
      </c>
      <c r="G42" s="59" t="s">
        <v>8</v>
      </c>
      <c r="H42" s="60" t="e">
        <f t="shared" si="4"/>
        <v>#VALUE!</v>
      </c>
      <c r="I42" s="104"/>
    </row>
    <row r="43" spans="1:9" ht="21.75" customHeight="1" x14ac:dyDescent="0.35">
      <c r="A43" s="106" t="s">
        <v>49</v>
      </c>
      <c r="B43" s="107"/>
      <c r="C43" s="107"/>
      <c r="D43" s="107"/>
      <c r="E43" s="108"/>
      <c r="F43" s="81">
        <f>SUM(F29:F42)</f>
        <v>30022</v>
      </c>
      <c r="G43" s="82" t="s">
        <v>5</v>
      </c>
      <c r="H43" s="83" t="e">
        <f>SUM(H29:H42)</f>
        <v>#VALUE!</v>
      </c>
      <c r="I43" s="88" t="s">
        <v>5</v>
      </c>
    </row>
    <row r="44" spans="1:9" ht="102.75" customHeight="1" x14ac:dyDescent="0.35">
      <c r="A44" s="85">
        <v>36</v>
      </c>
      <c r="B44" s="54" t="s">
        <v>17</v>
      </c>
      <c r="C44" s="55" t="s">
        <v>4</v>
      </c>
      <c r="D44" s="55" t="s">
        <v>26</v>
      </c>
      <c r="E44" s="57">
        <v>6712</v>
      </c>
      <c r="F44" s="68">
        <v>2031</v>
      </c>
      <c r="G44" s="59" t="s">
        <v>8</v>
      </c>
      <c r="H44" s="60" t="e">
        <f t="shared" ref="H44:H45" si="6">F44*G44</f>
        <v>#VALUE!</v>
      </c>
      <c r="I44" s="109" t="s">
        <v>30</v>
      </c>
    </row>
    <row r="45" spans="1:9" ht="21.75" customHeight="1" x14ac:dyDescent="0.35">
      <c r="A45" s="22">
        <f t="shared" ref="A45" si="7">A44+1</f>
        <v>37</v>
      </c>
      <c r="B45" s="94" t="s">
        <v>27</v>
      </c>
      <c r="C45" s="95" t="s">
        <v>4</v>
      </c>
      <c r="D45" s="95" t="s">
        <v>0</v>
      </c>
      <c r="E45" s="76">
        <v>200007</v>
      </c>
      <c r="F45" s="96">
        <v>1944</v>
      </c>
      <c r="G45" s="13" t="s">
        <v>8</v>
      </c>
      <c r="H45" s="97" t="e">
        <f t="shared" si="6"/>
        <v>#VALUE!</v>
      </c>
      <c r="I45" s="110"/>
    </row>
    <row r="46" spans="1:9" ht="21.75" customHeight="1" x14ac:dyDescent="0.35">
      <c r="A46" s="120" t="s">
        <v>51</v>
      </c>
      <c r="B46" s="121"/>
      <c r="C46" s="121"/>
      <c r="D46" s="121"/>
      <c r="E46" s="122"/>
      <c r="F46" s="98">
        <f>SUM(F44:F45)</f>
        <v>3975</v>
      </c>
      <c r="G46" s="99" t="s">
        <v>5</v>
      </c>
      <c r="H46" s="100" t="e">
        <f>SUM(H44)</f>
        <v>#VALUE!</v>
      </c>
      <c r="I46" s="87" t="s">
        <v>5</v>
      </c>
    </row>
    <row r="47" spans="1:9" ht="18" customHeight="1" thickBot="1" x14ac:dyDescent="0.4">
      <c r="A47" s="114" t="s">
        <v>36</v>
      </c>
      <c r="B47" s="115"/>
      <c r="C47" s="115"/>
      <c r="D47" s="115"/>
      <c r="E47" s="115"/>
      <c r="F47" s="73">
        <f>F43+F46</f>
        <v>33997</v>
      </c>
      <c r="G47" s="74" t="s">
        <v>5</v>
      </c>
      <c r="H47" s="75" t="e">
        <f>H43+H46</f>
        <v>#VALUE!</v>
      </c>
      <c r="I47" s="79" t="s">
        <v>5</v>
      </c>
    </row>
    <row r="48" spans="1:9" ht="18" customHeight="1" thickBot="1" x14ac:dyDescent="0.4">
      <c r="A48" s="123" t="s">
        <v>50</v>
      </c>
      <c r="B48" s="124"/>
      <c r="C48" s="124"/>
      <c r="D48" s="124"/>
      <c r="E48" s="125"/>
      <c r="F48" s="84">
        <f>F21+F43</f>
        <v>60404</v>
      </c>
      <c r="G48" s="74" t="s">
        <v>5</v>
      </c>
      <c r="H48" s="84" t="e">
        <f>H21+H43</f>
        <v>#VALUE!</v>
      </c>
      <c r="I48" s="89" t="s">
        <v>5</v>
      </c>
    </row>
    <row r="49" spans="1:9" ht="18" customHeight="1" thickBot="1" x14ac:dyDescent="0.4">
      <c r="A49" s="126" t="s">
        <v>52</v>
      </c>
      <c r="B49" s="127"/>
      <c r="C49" s="127"/>
      <c r="D49" s="127"/>
      <c r="E49" s="128"/>
      <c r="F49" s="47">
        <f>F27+F46</f>
        <v>15094</v>
      </c>
      <c r="G49" s="74" t="s">
        <v>5</v>
      </c>
      <c r="H49" s="47" t="e">
        <f>H27+H46</f>
        <v>#VALUE!</v>
      </c>
      <c r="I49" s="89" t="s">
        <v>5</v>
      </c>
    </row>
    <row r="50" spans="1:9" ht="18" customHeight="1" thickBot="1" x14ac:dyDescent="0.4">
      <c r="A50" s="116" t="s">
        <v>37</v>
      </c>
      <c r="B50" s="117"/>
      <c r="C50" s="117"/>
      <c r="D50" s="117"/>
      <c r="E50" s="117"/>
      <c r="F50" s="47">
        <f>F48+F49</f>
        <v>75498</v>
      </c>
      <c r="G50" s="74" t="s">
        <v>5</v>
      </c>
      <c r="H50" s="47" t="e">
        <f t="shared" ref="H50" si="8">H48+H49</f>
        <v>#VALUE!</v>
      </c>
      <c r="I50" s="89" t="s">
        <v>5</v>
      </c>
    </row>
    <row r="51" spans="1:9" ht="70.5" customHeight="1" thickBot="1" x14ac:dyDescent="0.4">
      <c r="A51" s="23" t="s">
        <v>23</v>
      </c>
      <c r="B51" s="16" t="s">
        <v>1</v>
      </c>
      <c r="C51" s="17" t="s">
        <v>3</v>
      </c>
      <c r="D51" s="17" t="s">
        <v>2</v>
      </c>
      <c r="E51" s="18" t="s">
        <v>42</v>
      </c>
      <c r="F51" s="49" t="s">
        <v>43</v>
      </c>
      <c r="G51" s="50" t="s">
        <v>44</v>
      </c>
      <c r="H51" s="48" t="s">
        <v>45</v>
      </c>
      <c r="I51" s="90" t="s">
        <v>15</v>
      </c>
    </row>
    <row r="52" spans="1:9" ht="97.5" customHeight="1" thickBot="1" x14ac:dyDescent="0.4">
      <c r="A52" s="53">
        <v>1</v>
      </c>
      <c r="B52" s="54" t="s">
        <v>46</v>
      </c>
      <c r="C52" s="55" t="s">
        <v>4</v>
      </c>
      <c r="D52" s="56" t="s">
        <v>0</v>
      </c>
      <c r="E52" s="57"/>
      <c r="F52" s="58">
        <v>1.95</v>
      </c>
      <c r="G52" s="59" t="s">
        <v>8</v>
      </c>
      <c r="H52" s="60" t="e">
        <f>F52*G52</f>
        <v>#VALUE!</v>
      </c>
      <c r="I52" s="93" t="s">
        <v>29</v>
      </c>
    </row>
    <row r="53" spans="1:9" ht="111" customHeight="1" thickBot="1" x14ac:dyDescent="0.4">
      <c r="A53" s="61">
        <v>2</v>
      </c>
      <c r="B53" s="62" t="s">
        <v>46</v>
      </c>
      <c r="C53" s="63" t="s">
        <v>4</v>
      </c>
      <c r="D53" s="63" t="s">
        <v>0</v>
      </c>
      <c r="E53" s="64"/>
      <c r="F53" s="65">
        <v>1.0999999999999999E-2</v>
      </c>
      <c r="G53" s="66" t="s">
        <v>8</v>
      </c>
      <c r="H53" s="67" t="e">
        <f>F53*G53</f>
        <v>#VALUE!</v>
      </c>
      <c r="I53" s="91" t="s">
        <v>30</v>
      </c>
    </row>
    <row r="54" spans="1:9" ht="18" customHeight="1" thickBot="1" x14ac:dyDescent="0.4">
      <c r="A54" s="118" t="s">
        <v>7</v>
      </c>
      <c r="B54" s="119"/>
      <c r="C54" s="119"/>
      <c r="D54" s="119"/>
      <c r="E54" s="119"/>
      <c r="F54" s="51">
        <f>SUM(F52:F53)</f>
        <v>1.9609999999999999</v>
      </c>
      <c r="G54" s="92" t="s">
        <v>5</v>
      </c>
      <c r="H54" s="52" t="e">
        <f>SUM(H53:H53)</f>
        <v>#VALUE!</v>
      </c>
      <c r="I54" s="89" t="s">
        <v>5</v>
      </c>
    </row>
    <row r="55" spans="1:9" ht="18" customHeight="1" thickBot="1" x14ac:dyDescent="0.4">
      <c r="A55" s="118" t="s">
        <v>47</v>
      </c>
      <c r="B55" s="119"/>
      <c r="C55" s="119"/>
      <c r="D55" s="119"/>
      <c r="E55" s="119"/>
      <c r="F55" s="51">
        <f>F50</f>
        <v>75498</v>
      </c>
      <c r="G55" s="92" t="s">
        <v>5</v>
      </c>
      <c r="H55" s="52" t="e">
        <f>H50+#REF!</f>
        <v>#VALUE!</v>
      </c>
      <c r="I55" s="89" t="s">
        <v>5</v>
      </c>
    </row>
    <row r="56" spans="1:9" ht="18" customHeight="1" thickBot="1" x14ac:dyDescent="0.4">
      <c r="A56" s="118" t="s">
        <v>48</v>
      </c>
      <c r="B56" s="119"/>
      <c r="C56" s="119"/>
      <c r="D56" s="119"/>
      <c r="E56" s="119"/>
      <c r="F56" s="51">
        <f>F54</f>
        <v>1.9609999999999999</v>
      </c>
      <c r="G56" s="92" t="s">
        <v>5</v>
      </c>
      <c r="H56" s="52" t="e">
        <f>H54</f>
        <v>#VALUE!</v>
      </c>
      <c r="I56" s="89" t="s">
        <v>5</v>
      </c>
    </row>
    <row r="57" spans="1:9" ht="57.75" customHeight="1" x14ac:dyDescent="0.3">
      <c r="B57" s="20" t="s">
        <v>22</v>
      </c>
      <c r="C57" s="112"/>
      <c r="D57" s="112"/>
      <c r="E57" s="113" t="s">
        <v>16</v>
      </c>
      <c r="F57" s="113"/>
      <c r="G57" s="14"/>
      <c r="H57" s="14"/>
      <c r="I57" s="14"/>
    </row>
    <row r="58" spans="1:9" x14ac:dyDescent="0.35">
      <c r="B58" s="3"/>
      <c r="C58" s="111" t="s">
        <v>6</v>
      </c>
      <c r="D58" s="111"/>
      <c r="E58" s="40"/>
      <c r="F58" s="41"/>
      <c r="G58" s="3"/>
      <c r="H58" s="3"/>
    </row>
  </sheetData>
  <mergeCells count="20">
    <mergeCell ref="I44:I45"/>
    <mergeCell ref="C58:D58"/>
    <mergeCell ref="C57:D57"/>
    <mergeCell ref="E57:F57"/>
    <mergeCell ref="A28:E28"/>
    <mergeCell ref="A47:E47"/>
    <mergeCell ref="A50:E50"/>
    <mergeCell ref="A54:E54"/>
    <mergeCell ref="A55:E55"/>
    <mergeCell ref="A56:E56"/>
    <mergeCell ref="A46:E46"/>
    <mergeCell ref="A48:E48"/>
    <mergeCell ref="A49:E49"/>
    <mergeCell ref="A43:E43"/>
    <mergeCell ref="I29:I42"/>
    <mergeCell ref="A3:I3"/>
    <mergeCell ref="I5:I20"/>
    <mergeCell ref="I22:I26"/>
    <mergeCell ref="A21:E21"/>
    <mergeCell ref="A27:E2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zoomScale="80" zoomScaleNormal="80" workbookViewId="0">
      <selection activeCell="L4" sqref="L4"/>
    </sheetView>
  </sheetViews>
  <sheetFormatPr defaultColWidth="9.1796875" defaultRowHeight="15.5" x14ac:dyDescent="0.35"/>
  <cols>
    <col min="1" max="1" width="7.7265625" style="1" customWidth="1"/>
    <col min="2" max="2" width="26.1796875" style="2" customWidth="1"/>
    <col min="3" max="3" width="24.54296875" style="2" customWidth="1"/>
    <col min="4" max="4" width="13.1796875" style="2" customWidth="1"/>
    <col min="5" max="5" width="12.453125" style="2" customWidth="1"/>
    <col min="6" max="6" width="27" style="2" customWidth="1"/>
    <col min="7" max="7" width="10.7265625" style="2" customWidth="1"/>
    <col min="8" max="9" width="21.81640625" style="2" customWidth="1"/>
    <col min="10" max="10" width="35.26953125" style="2" customWidth="1"/>
    <col min="11" max="11" width="43.453125" style="1" customWidth="1"/>
    <col min="12" max="12" width="15.54296875" style="1" customWidth="1"/>
    <col min="13" max="16384" width="9.1796875" style="1"/>
  </cols>
  <sheetData>
    <row r="1" spans="1:10" ht="22.5" customHeight="1" x14ac:dyDescent="0.35">
      <c r="J1" s="101" t="s">
        <v>54</v>
      </c>
    </row>
    <row r="2" spans="1:10" ht="20" x14ac:dyDescent="0.35">
      <c r="B2" s="5"/>
      <c r="C2" s="5"/>
      <c r="D2" s="5"/>
      <c r="E2" s="5"/>
      <c r="F2" s="7"/>
      <c r="G2" s="6"/>
      <c r="H2" s="5"/>
      <c r="I2" s="34"/>
      <c r="J2" s="11" t="s">
        <v>38</v>
      </c>
    </row>
    <row r="3" spans="1:10" ht="36.75" customHeight="1" thickBot="1" x14ac:dyDescent="0.4">
      <c r="A3" s="129" t="s">
        <v>39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63" customHeight="1" thickBot="1" x14ac:dyDescent="0.4">
      <c r="A4" s="24" t="s">
        <v>23</v>
      </c>
      <c r="B4" s="25" t="s">
        <v>19</v>
      </c>
      <c r="C4" s="26" t="s">
        <v>11</v>
      </c>
      <c r="D4" s="130" t="s">
        <v>12</v>
      </c>
      <c r="E4" s="131"/>
      <c r="F4" s="131"/>
      <c r="G4" s="132"/>
      <c r="H4" s="26" t="s">
        <v>9</v>
      </c>
      <c r="I4" s="35" t="s">
        <v>13</v>
      </c>
      <c r="J4" s="26" t="s">
        <v>14</v>
      </c>
    </row>
    <row r="5" spans="1:10" ht="138" customHeight="1" thickBot="1" x14ac:dyDescent="0.4">
      <c r="A5" s="27">
        <v>1</v>
      </c>
      <c r="B5" s="28" t="s">
        <v>10</v>
      </c>
      <c r="C5" s="29" t="s">
        <v>8</v>
      </c>
      <c r="D5" s="133" t="s">
        <v>24</v>
      </c>
      <c r="E5" s="134"/>
      <c r="F5" s="134"/>
      <c r="G5" s="135"/>
      <c r="H5" s="30" t="s">
        <v>8</v>
      </c>
      <c r="I5" s="31" t="s">
        <v>8</v>
      </c>
      <c r="J5" s="32" t="e">
        <f>H5*I5</f>
        <v>#VALUE!</v>
      </c>
    </row>
    <row r="6" spans="1:10" ht="16" thickBot="1" x14ac:dyDescent="0.4">
      <c r="A6" s="136" t="s">
        <v>7</v>
      </c>
      <c r="B6" s="137"/>
      <c r="C6" s="137"/>
      <c r="D6" s="137"/>
      <c r="E6" s="137"/>
      <c r="F6" s="137"/>
      <c r="G6" s="138"/>
      <c r="H6" s="33" t="e">
        <f>#REF!+H5</f>
        <v>#REF!</v>
      </c>
      <c r="I6" s="35" t="s">
        <v>5</v>
      </c>
      <c r="J6" s="33" t="e">
        <f>#REF!+J5</f>
        <v>#REF!</v>
      </c>
    </row>
    <row r="7" spans="1:10" ht="48" customHeight="1" x14ac:dyDescent="0.3">
      <c r="C7" s="20" t="s">
        <v>22</v>
      </c>
      <c r="D7" s="112"/>
      <c r="E7" s="112"/>
      <c r="F7" s="14" t="s">
        <v>16</v>
      </c>
      <c r="G7" s="14"/>
      <c r="H7" s="14"/>
      <c r="I7" s="14"/>
      <c r="J7" s="14"/>
    </row>
    <row r="8" spans="1:10" x14ac:dyDescent="0.35">
      <c r="C8" s="3"/>
      <c r="D8" s="111" t="s">
        <v>6</v>
      </c>
      <c r="E8" s="111"/>
      <c r="F8" s="12"/>
      <c r="G8" s="3"/>
      <c r="H8" s="3"/>
      <c r="I8" s="3"/>
    </row>
  </sheetData>
  <mergeCells count="6">
    <mergeCell ref="D8:E8"/>
    <mergeCell ref="A3:J3"/>
    <mergeCell ref="D4:G4"/>
    <mergeCell ref="D5:G5"/>
    <mergeCell ref="A6:G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3.1.1А</vt:lpstr>
      <vt:lpstr>3.1.2А</vt:lpstr>
      <vt:lpstr>'3.1.1А'!Область_печати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Гулидова Мария Андреевна</cp:lastModifiedBy>
  <cp:lastPrinted>2023-05-31T13:42:59Z</cp:lastPrinted>
  <dcterms:created xsi:type="dcterms:W3CDTF">2017-02-07T06:04:51Z</dcterms:created>
  <dcterms:modified xsi:type="dcterms:W3CDTF">2024-09-27T13:07:57Z</dcterms:modified>
</cp:coreProperties>
</file>